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onzalez\Desktop\UP BONATERRA\2019\Manuales y politicas\Calendarios Lic 1222\"/>
    </mc:Choice>
  </mc:AlternateContent>
  <workbookProtection workbookAlgorithmName="SHA-512" workbookHashValue="07CTktDIsshA3O0gv4/R1gQ2nhPG5Qeav+cZDIVHWzVt6xWaY1P8ee+gaZNjBMYaFi2Zk4GPKuslKiuELFGqug==" workbookSaltValue="q1YwqWOcS5W+31dra+yMHQ==" workbookSpinCount="100000" lockStructure="1"/>
  <bookViews>
    <workbookView xWindow="0" yWindow="0" windowWidth="20490" windowHeight="7320" activeTab="1"/>
  </bookViews>
  <sheets>
    <sheet name="14,000" sheetId="1" r:id="rId1"/>
    <sheet name="21,221 " sheetId="6" r:id="rId2"/>
  </sheets>
  <definedNames>
    <definedName name="_xlnm.Print_Area" localSheetId="0">'14,000'!$B$1:$M$40</definedName>
    <definedName name="_xlnm.Print_Area" localSheetId="1">'21,221 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" l="1"/>
  <c r="K17" i="1" l="1"/>
  <c r="M17" i="1" l="1"/>
  <c r="D19" i="1"/>
  <c r="D20" i="1" s="1"/>
  <c r="D21" i="1" s="1"/>
  <c r="D22" i="1" s="1"/>
  <c r="C36" i="6" l="1"/>
  <c r="D19" i="6"/>
  <c r="D20" i="6" s="1"/>
  <c r="H18" i="6"/>
  <c r="G18" i="6"/>
  <c r="F18" i="6"/>
  <c r="E18" i="6"/>
  <c r="G17" i="6"/>
  <c r="E17" i="6"/>
  <c r="I17" i="6" l="1"/>
  <c r="I18" i="6"/>
  <c r="E19" i="6"/>
  <c r="F19" i="6"/>
  <c r="G19" i="6"/>
  <c r="H19" i="6"/>
  <c r="G20" i="6"/>
  <c r="E20" i="6"/>
  <c r="D21" i="6"/>
  <c r="F20" i="6"/>
  <c r="H20" i="6"/>
  <c r="G17" i="1"/>
  <c r="K18" i="6" l="1"/>
  <c r="L18" i="6" s="1"/>
  <c r="I20" i="6"/>
  <c r="I19" i="6"/>
  <c r="H21" i="6"/>
  <c r="G21" i="6"/>
  <c r="D22" i="6"/>
  <c r="F21" i="6"/>
  <c r="E21" i="6"/>
  <c r="E17" i="1"/>
  <c r="C38" i="1"/>
  <c r="F18" i="1"/>
  <c r="K20" i="6" l="1"/>
  <c r="L20" i="6" s="1"/>
  <c r="I21" i="6"/>
  <c r="K19" i="6"/>
  <c r="L19" i="6" s="1"/>
  <c r="H22" i="6"/>
  <c r="G22" i="6"/>
  <c r="F22" i="6"/>
  <c r="E22" i="6"/>
  <c r="G18" i="1"/>
  <c r="H18" i="1"/>
  <c r="E18" i="1"/>
  <c r="I17" i="1"/>
  <c r="K21" i="6" l="1"/>
  <c r="L21" i="6" s="1"/>
  <c r="I22" i="6"/>
  <c r="I18" i="1"/>
  <c r="G19" i="1"/>
  <c r="E19" i="1"/>
  <c r="H19" i="1"/>
  <c r="F19" i="1"/>
  <c r="K22" i="6" l="1"/>
  <c r="K24" i="6" s="1"/>
  <c r="I24" i="6"/>
  <c r="I30" i="6" s="1"/>
  <c r="K18" i="1"/>
  <c r="L18" i="1"/>
  <c r="I19" i="1"/>
  <c r="L19" i="1" s="1"/>
  <c r="E20" i="1"/>
  <c r="H20" i="1"/>
  <c r="G20" i="1"/>
  <c r="F20" i="1"/>
  <c r="L22" i="6" l="1"/>
  <c r="L24" i="6" s="1"/>
  <c r="L30" i="6" s="1"/>
  <c r="M18" i="1"/>
  <c r="I20" i="1"/>
  <c r="K20" i="1" s="1"/>
  <c r="K19" i="1"/>
  <c r="M19" i="1" s="1"/>
  <c r="G21" i="1"/>
  <c r="E21" i="1"/>
  <c r="H21" i="1"/>
  <c r="F21" i="1"/>
  <c r="I21" i="1" l="1"/>
  <c r="L21" i="1" s="1"/>
  <c r="L20" i="1"/>
  <c r="H22" i="1"/>
  <c r="F22" i="1"/>
  <c r="G22" i="1"/>
  <c r="E22" i="1"/>
  <c r="M20" i="1" l="1"/>
  <c r="K21" i="1"/>
  <c r="I22" i="1"/>
  <c r="K22" i="1" s="1"/>
  <c r="M21" i="1" l="1"/>
  <c r="K24" i="1"/>
  <c r="I24" i="1"/>
  <c r="I30" i="1" s="1"/>
  <c r="L22" i="1"/>
  <c r="L24" i="1" s="1"/>
  <c r="M22" i="1" l="1"/>
  <c r="M24" i="1" s="1"/>
  <c r="M30" i="1" s="1"/>
</calcChain>
</file>

<file path=xl/sharedStrings.xml><?xml version="1.0" encoding="utf-8"?>
<sst xmlns="http://schemas.openxmlformats.org/spreadsheetml/2006/main" count="103" uniqueCount="53">
  <si>
    <t>ALUMNO NUEVO INGRESO</t>
  </si>
  <si>
    <t>IMPORTANTE:</t>
  </si>
  <si>
    <t>Nombre del alumno</t>
  </si>
  <si>
    <t>ID</t>
  </si>
  <si>
    <t>CONCEPTO</t>
  </si>
  <si>
    <t>VENCIMIENTO</t>
  </si>
  <si>
    <t xml:space="preserve">BECA </t>
  </si>
  <si>
    <t>COSTO NETO</t>
  </si>
  <si>
    <t>DESCUENTO</t>
  </si>
  <si>
    <t>CON INSCRIPCION</t>
  </si>
  <si>
    <t>SIN INSCRIPCION</t>
  </si>
  <si>
    <t>Inscripción</t>
  </si>
  <si>
    <t>Costo Neto:</t>
  </si>
  <si>
    <t>( + )</t>
  </si>
  <si>
    <t>( - )</t>
  </si>
  <si>
    <t>Fecha de emisión:</t>
  </si>
  <si>
    <t>Teléfonos para aclaraciones</t>
  </si>
  <si>
    <t xml:space="preserve">449 910 6200 </t>
  </si>
  <si>
    <t>Ext. XXXX</t>
  </si>
  <si>
    <t>Whatsapp:</t>
  </si>
  <si>
    <t>XXXXXXXXX</t>
  </si>
  <si>
    <t>SIMULADOR PARA DETERMINAR COSTO</t>
  </si>
  <si>
    <t>POR               PAGAR</t>
  </si>
  <si>
    <t xml:space="preserve">Colegiatura 05  </t>
  </si>
  <si>
    <t xml:space="preserve">Colegiatura 04  </t>
  </si>
  <si>
    <t xml:space="preserve">Colegiatura 03  </t>
  </si>
  <si>
    <t xml:space="preserve">Colegiatura 02   </t>
  </si>
  <si>
    <t xml:space="preserve">Colegiatura 01  </t>
  </si>
  <si>
    <t>INSCRIPCIÓN CON PROMOCIÓN</t>
  </si>
  <si>
    <t>PROMOCIÓN</t>
  </si>
  <si>
    <t>Oficina:</t>
  </si>
  <si>
    <t>COLEGIATURA -  PRIMAVERA 2022</t>
  </si>
  <si>
    <t xml:space="preserve">1.- Colocar el Nombre del prospecto, número de ID y los campos de color amarillo que correspondan. </t>
  </si>
  <si>
    <t>INSCRIPCIÓN</t>
  </si>
  <si>
    <t>PAGO SEMESTRE COMPLETO</t>
  </si>
  <si>
    <t>Nombre del Promotor</t>
  </si>
  <si>
    <t>SEMESTRE COMPLETO</t>
  </si>
  <si>
    <t xml:space="preserve">  1.- Colocar el Nombre del prospecto, número de ID y los campos de color amarillo que correspondan. </t>
  </si>
  <si>
    <t>FINANCIAMIENTO</t>
  </si>
  <si>
    <t>COSTO</t>
  </si>
  <si>
    <t xml:space="preserve">COSTO </t>
  </si>
  <si>
    <r>
      <t xml:space="preserve">2.-  Imprimir en PDF y enviar al correo  </t>
    </r>
    <r>
      <rPr>
        <b/>
        <sz val="11"/>
        <color rgb="FF002060"/>
        <rFont val="Calibri"/>
        <family val="2"/>
        <scheme val="minor"/>
      </rPr>
      <t>cobranzaags@up.edu.mx,</t>
    </r>
    <r>
      <rPr>
        <sz val="11"/>
        <color rgb="FF002060"/>
        <rFont val="Calibri"/>
        <family val="2"/>
        <scheme val="minor"/>
      </rPr>
      <t xml:space="preserve"> adjuntando también tu comprobante de pago del semestre completo.</t>
    </r>
  </si>
  <si>
    <r>
      <t xml:space="preserve">  2.-  Imprimir en PDF y enviar al correo </t>
    </r>
    <r>
      <rPr>
        <b/>
        <sz val="11"/>
        <color rgb="FF002060"/>
        <rFont val="Calibri"/>
        <family val="2"/>
        <scheme val="minor"/>
      </rPr>
      <t xml:space="preserve"> cobranz</t>
    </r>
    <r>
      <rPr>
        <sz val="11"/>
        <color rgb="FF002060"/>
        <rFont val="Calibri"/>
        <family val="2"/>
        <scheme val="minor"/>
      </rPr>
      <t>a</t>
    </r>
    <r>
      <rPr>
        <b/>
        <sz val="11"/>
        <color rgb="FF002060"/>
        <rFont val="Calibri"/>
        <family val="2"/>
        <scheme val="minor"/>
      </rPr>
      <t>ags@up.edu.mx,</t>
    </r>
    <r>
      <rPr>
        <sz val="11"/>
        <color rgb="FF002060"/>
        <rFont val="Calibri"/>
        <family val="2"/>
        <scheme val="minor"/>
      </rPr>
      <t xml:space="preserve"> adjuntando también tu comprobante de pago del semestre completo.</t>
    </r>
  </si>
  <si>
    <t>Fecha limite 19 enero 2022</t>
  </si>
  <si>
    <t>al 31  Diciembre 2021</t>
  </si>
  <si>
    <t xml:space="preserve">SEGURO DE GASTOS MEDICOS MAYORES  </t>
  </si>
  <si>
    <t xml:space="preserve">TOTAL SEMESTRE  </t>
  </si>
  <si>
    <t xml:space="preserve"> Pagos a cuenta del semestre  </t>
  </si>
  <si>
    <t xml:space="preserve">SEGURO DE ORFANDAD  VENCIMIENTO  15 DIC 2021  </t>
  </si>
  <si>
    <t xml:space="preserve">Vencimiento de pago 19 enero 2022  </t>
  </si>
  <si>
    <t xml:space="preserve">Vencimiento para cancelación 13 enero 2022  </t>
  </si>
  <si>
    <r>
      <t xml:space="preserve"> </t>
    </r>
    <r>
      <rPr>
        <sz val="11"/>
        <color rgb="FFFF0000"/>
        <rFont val="Calibri"/>
        <family val="2"/>
        <scheme val="minor"/>
      </rPr>
      <t xml:space="preserve">   https://seguros.up.edu.mx/</t>
    </r>
  </si>
  <si>
    <t xml:space="preserve">   https://seguros.up.edu.mx/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</si>
</sst>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"/>
    <numFmt numFmtId="165" formatCode="[$-C0A]d\-mmm\-yy;@"/>
    <numFmt numFmtId="166" formatCode="_-* #,##0.00_-;\-* #,##0.00_-;_-* &quot;-&quot;_-;_-@_-"/>
    <numFmt numFmtId="167" formatCode="_-&quot;$&quot;* #,##0_-;\-&quot;$&quot;* #,##0_-;_-&quot;$&quot;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8"/>
      <color theme="0"/>
      <name val="Bookman Old Style"/>
      <family val="1"/>
    </font>
    <font>
      <b/>
      <sz val="7"/>
      <color theme="1"/>
      <name val="Bookman Old Style"/>
      <family val="1"/>
    </font>
    <font>
      <sz val="9"/>
      <color rgb="FF0070C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8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theme="0" tint="-0.499984740745262"/>
      </diagonal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1" xfId="0" applyFont="1" applyFill="1" applyBorder="1" applyAlignment="1"/>
    <xf numFmtId="0" fontId="6" fillId="2" borderId="0" xfId="0" applyFont="1" applyFill="1" applyAlignment="1" applyProtection="1">
      <alignment horizontal="right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vertical="center"/>
      <protection hidden="1"/>
    </xf>
    <xf numFmtId="166" fontId="2" fillId="2" borderId="12" xfId="0" applyNumberFormat="1" applyFont="1" applyFill="1" applyBorder="1" applyAlignment="1" applyProtection="1">
      <alignment vertical="center"/>
      <protection hidden="1"/>
    </xf>
    <xf numFmtId="41" fontId="2" fillId="2" borderId="0" xfId="0" applyNumberFormat="1" applyFont="1" applyFill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 applyProtection="1">
      <alignment vertical="center"/>
      <protection hidden="1"/>
    </xf>
    <xf numFmtId="43" fontId="2" fillId="2" borderId="0" xfId="0" applyNumberFormat="1" applyFont="1" applyFill="1" applyAlignment="1">
      <alignment vertical="center"/>
    </xf>
    <xf numFmtId="165" fontId="2" fillId="2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 applyProtection="1">
      <alignment vertical="center"/>
      <protection hidden="1"/>
    </xf>
    <xf numFmtId="166" fontId="2" fillId="2" borderId="13" xfId="0" applyNumberFormat="1" applyFont="1" applyFill="1" applyBorder="1" applyAlignment="1" applyProtection="1">
      <alignment vertical="center"/>
      <protection hidden="1"/>
    </xf>
    <xf numFmtId="166" fontId="2" fillId="2" borderId="1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44" fontId="2" fillId="2" borderId="0" xfId="1" applyNumberFormat="1" applyFont="1" applyFill="1" applyBorder="1" applyProtection="1">
      <protection hidden="1"/>
    </xf>
    <xf numFmtId="167" fontId="10" fillId="2" borderId="0" xfId="0" applyNumberFormat="1" applyFont="1" applyFill="1" applyBorder="1"/>
    <xf numFmtId="0" fontId="2" fillId="2" borderId="0" xfId="0" applyFont="1" applyFill="1" applyAlignment="1"/>
    <xf numFmtId="44" fontId="2" fillId="2" borderId="0" xfId="0" applyNumberFormat="1" applyFont="1" applyFill="1" applyBorder="1" applyProtection="1">
      <protection hidden="1"/>
    </xf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12" fillId="2" borderId="0" xfId="0" applyFont="1" applyFill="1" applyAlignment="1" applyProtection="1">
      <alignment horizontal="right"/>
    </xf>
    <xf numFmtId="41" fontId="2" fillId="5" borderId="15" xfId="0" applyNumberFormat="1" applyFont="1" applyFill="1" applyBorder="1" applyAlignment="1" applyProtection="1">
      <alignment vertical="center"/>
      <protection hidden="1"/>
    </xf>
    <xf numFmtId="9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protection locked="0"/>
    </xf>
    <xf numFmtId="0" fontId="15" fillId="3" borderId="0" xfId="0" applyFont="1" applyFill="1" applyAlignment="1" applyProtection="1">
      <alignment horizontal="right"/>
      <protection locked="0"/>
    </xf>
    <xf numFmtId="43" fontId="2" fillId="2" borderId="0" xfId="2" applyFont="1" applyFill="1" applyAlignment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 applyProtection="1">
      <alignment vertical="center"/>
      <protection hidden="1"/>
    </xf>
    <xf numFmtId="166" fontId="2" fillId="2" borderId="20" xfId="0" applyNumberFormat="1" applyFont="1" applyFill="1" applyBorder="1" applyAlignment="1" applyProtection="1">
      <alignment vertical="center"/>
      <protection hidden="1"/>
    </xf>
    <xf numFmtId="44" fontId="13" fillId="2" borderId="0" xfId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 applyProtection="1">
      <alignment vertical="center"/>
      <protection hidden="1"/>
    </xf>
    <xf numFmtId="166" fontId="2" fillId="2" borderId="24" xfId="0" applyNumberFormat="1" applyFont="1" applyFill="1" applyBorder="1" applyAlignment="1" applyProtection="1">
      <alignment vertical="center"/>
      <protection hidden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66" fontId="2" fillId="2" borderId="22" xfId="0" applyNumberFormat="1" applyFont="1" applyFill="1" applyBorder="1" applyAlignment="1" applyProtection="1">
      <alignment vertical="center"/>
      <protection hidden="1"/>
    </xf>
    <xf numFmtId="41" fontId="2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164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164" fontId="16" fillId="2" borderId="0" xfId="0" applyNumberFormat="1" applyFont="1" applyFill="1" applyBorder="1" applyAlignment="1" applyProtection="1">
      <alignment horizontal="center" vertical="center"/>
      <protection locked="0"/>
    </xf>
    <xf numFmtId="43" fontId="0" fillId="2" borderId="0" xfId="0" applyNumberFormat="1" applyFill="1"/>
    <xf numFmtId="41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 applyProtection="1">
      <alignment horizontal="right"/>
      <protection hidden="1"/>
    </xf>
    <xf numFmtId="44" fontId="10" fillId="2" borderId="0" xfId="1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vertical="center"/>
    </xf>
    <xf numFmtId="167" fontId="20" fillId="6" borderId="23" xfId="1" applyNumberFormat="1" applyFont="1" applyFill="1" applyBorder="1" applyAlignment="1">
      <alignment vertical="center"/>
    </xf>
    <xf numFmtId="9" fontId="20" fillId="6" borderId="17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8" fontId="2" fillId="2" borderId="0" xfId="0" applyNumberFormat="1" applyFont="1" applyFill="1" applyBorder="1"/>
    <xf numFmtId="0" fontId="2" fillId="2" borderId="0" xfId="0" applyFont="1" applyFill="1" applyAlignment="1" applyProtection="1">
      <alignment horizontal="right" vertical="center"/>
      <protection hidden="1"/>
    </xf>
    <xf numFmtId="44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>
      <alignment horizontal="center" vertical="center"/>
    </xf>
    <xf numFmtId="15" fontId="18" fillId="2" borderId="0" xfId="0" applyNumberFormat="1" applyFont="1" applyFill="1" applyBorder="1"/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/>
      <protection locked="0"/>
    </xf>
    <xf numFmtId="166" fontId="19" fillId="8" borderId="2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top" wrapText="1"/>
    </xf>
    <xf numFmtId="0" fontId="11" fillId="2" borderId="0" xfId="0" applyFont="1" applyFill="1" applyBorder="1" applyAlignment="1"/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/>
    <xf numFmtId="0" fontId="25" fillId="0" borderId="0" xfId="0" applyFont="1"/>
    <xf numFmtId="0" fontId="26" fillId="2" borderId="0" xfId="0" applyFont="1" applyFill="1" applyAlignment="1" applyProtection="1">
      <alignment horizontal="right"/>
      <protection hidden="1"/>
    </xf>
    <xf numFmtId="44" fontId="26" fillId="2" borderId="0" xfId="1" applyNumberFormat="1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right" vertical="center"/>
      <protection hidden="1"/>
    </xf>
    <xf numFmtId="44" fontId="27" fillId="2" borderId="27" xfId="0" applyNumberFormat="1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/>
    <xf numFmtId="0" fontId="29" fillId="2" borderId="0" xfId="0" applyFont="1" applyFill="1"/>
    <xf numFmtId="44" fontId="29" fillId="2" borderId="0" xfId="0" applyNumberFormat="1" applyFont="1" applyFill="1" applyBorder="1" applyProtection="1">
      <protection hidden="1"/>
    </xf>
    <xf numFmtId="0" fontId="2" fillId="2" borderId="30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9" xfId="0" applyFont="1" applyFill="1" applyBorder="1" applyAlignment="1" applyProtection="1">
      <alignment horizontal="center" vertical="center" wrapText="1"/>
    </xf>
    <xf numFmtId="44" fontId="2" fillId="2" borderId="0" xfId="1" applyNumberFormat="1" applyFont="1" applyFill="1" applyBorder="1" applyProtection="1">
      <protection locked="0"/>
    </xf>
    <xf numFmtId="44" fontId="10" fillId="2" borderId="2" xfId="1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44" fontId="10" fillId="2" borderId="2" xfId="1" applyNumberFormat="1" applyFont="1" applyFill="1" applyBorder="1" applyAlignment="1" applyProtection="1">
      <alignment vertical="center"/>
      <protection locked="0" hidden="1"/>
    </xf>
    <xf numFmtId="0" fontId="0" fillId="6" borderId="0" xfId="0" applyFill="1" applyAlignment="1" applyProtection="1">
      <alignment vertical="center"/>
    </xf>
    <xf numFmtId="41" fontId="20" fillId="6" borderId="0" xfId="0" applyNumberFormat="1" applyFont="1" applyFill="1" applyAlignment="1" applyProtection="1">
      <alignment horizontal="right" vertical="center"/>
    </xf>
    <xf numFmtId="167" fontId="20" fillId="6" borderId="0" xfId="1" applyNumberFormat="1" applyFont="1" applyFill="1" applyAlignment="1" applyProtection="1">
      <alignment vertical="center"/>
    </xf>
    <xf numFmtId="41" fontId="20" fillId="6" borderId="0" xfId="0" applyNumberFormat="1" applyFont="1" applyFill="1" applyAlignment="1" applyProtection="1">
      <alignment vertical="center"/>
    </xf>
    <xf numFmtId="0" fontId="2" fillId="2" borderId="0" xfId="0" applyFont="1" applyFill="1" applyProtection="1"/>
    <xf numFmtId="0" fontId="23" fillId="6" borderId="0" xfId="0" applyFont="1" applyFill="1" applyAlignment="1" applyProtection="1">
      <alignment vertical="center" wrapText="1"/>
    </xf>
    <xf numFmtId="0" fontId="30" fillId="6" borderId="0" xfId="0" applyFont="1" applyFill="1" applyProtection="1"/>
    <xf numFmtId="0" fontId="31" fillId="6" borderId="0" xfId="0" applyFont="1" applyFill="1" applyAlignment="1" applyProtection="1">
      <alignment vertical="center"/>
    </xf>
    <xf numFmtId="0" fontId="32" fillId="6" borderId="0" xfId="0" applyFont="1" applyFill="1" applyAlignment="1" applyProtection="1">
      <alignment horizontal="right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41" fontId="20" fillId="6" borderId="0" xfId="0" applyNumberFormat="1" applyFont="1" applyFill="1" applyAlignment="1" applyProtection="1">
      <alignment vertical="center"/>
      <protection locked="0"/>
    </xf>
    <xf numFmtId="0" fontId="33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5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10" fillId="2" borderId="2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2" fontId="10" fillId="2" borderId="0" xfId="0" applyNumberFormat="1" applyFont="1" applyFill="1" applyAlignment="1">
      <alignment horizontal="center"/>
    </xf>
    <xf numFmtId="0" fontId="17" fillId="2" borderId="0" xfId="0" applyFont="1" applyFill="1" applyAlignment="1" applyProtection="1">
      <alignment horizontal="left" vertical="top" wrapText="1"/>
    </xf>
    <xf numFmtId="0" fontId="21" fillId="7" borderId="26" xfId="0" applyFont="1" applyFill="1" applyBorder="1" applyAlignment="1" applyProtection="1">
      <alignment horizontal="center" vertical="center" wrapText="1"/>
    </xf>
    <xf numFmtId="0" fontId="21" fillId="7" borderId="25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22" fillId="7" borderId="5" xfId="0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36" fillId="0" borderId="0" xfId="3" applyFont="1"/>
    <xf numFmtId="0" fontId="37" fillId="0" borderId="0" xfId="3" applyFont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CC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0</xdr:row>
      <xdr:rowOff>76201</xdr:rowOff>
    </xdr:from>
    <xdr:to>
      <xdr:col>3</xdr:col>
      <xdr:colOff>209550</xdr:colOff>
      <xdr:row>5</xdr:row>
      <xdr:rowOff>262916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76201"/>
          <a:ext cx="1676399" cy="106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0</xdr:row>
      <xdr:rowOff>76201</xdr:rowOff>
    </xdr:from>
    <xdr:to>
      <xdr:col>3</xdr:col>
      <xdr:colOff>290623</xdr:colOff>
      <xdr:row>5</xdr:row>
      <xdr:rowOff>228600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76201"/>
          <a:ext cx="1757472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guros.up.edu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guros.u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topLeftCell="A23" workbookViewId="0">
      <selection activeCell="I34" sqref="I34"/>
    </sheetView>
  </sheetViews>
  <sheetFormatPr baseColWidth="10" defaultRowHeight="15" x14ac:dyDescent="0.25"/>
  <cols>
    <col min="1" max="1" width="3.85546875" customWidth="1"/>
    <col min="2" max="2" width="14.5703125" customWidth="1"/>
    <col min="3" max="3" width="12" bestFit="1" customWidth="1"/>
    <col min="4" max="4" width="11.85546875" customWidth="1"/>
    <col min="5" max="5" width="13" customWidth="1"/>
    <col min="6" max="6" width="12.42578125" customWidth="1"/>
    <col min="7" max="7" width="13.5703125" customWidth="1"/>
    <col min="8" max="8" width="14" customWidth="1"/>
    <col min="9" max="9" width="12.5703125" customWidth="1"/>
    <col min="10" max="10" width="3.42578125" customWidth="1"/>
    <col min="11" max="11" width="13" bestFit="1" customWidth="1"/>
    <col min="12" max="12" width="12.28515625" customWidth="1"/>
    <col min="13" max="13" width="13.85546875" bestFit="1" customWidth="1"/>
  </cols>
  <sheetData>
    <row r="1" spans="1:33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2"/>
      <c r="C2" s="2"/>
      <c r="D2" s="2"/>
      <c r="E2" s="118"/>
      <c r="F2" s="118"/>
      <c r="G2" s="118"/>
      <c r="H2" s="118"/>
      <c r="I2" s="118"/>
      <c r="J2" s="118"/>
      <c r="K2" s="118"/>
      <c r="L2" s="118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x14ac:dyDescent="0.3">
      <c r="A3" s="1"/>
      <c r="B3" s="2"/>
      <c r="C3" s="2"/>
      <c r="D3" s="2"/>
      <c r="E3" s="121" t="s">
        <v>21</v>
      </c>
      <c r="F3" s="121"/>
      <c r="G3" s="121"/>
      <c r="H3" s="121"/>
      <c r="I3" s="121"/>
      <c r="J3" s="121"/>
      <c r="K3" s="121"/>
      <c r="L3" s="121"/>
      <c r="M3" s="12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6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x14ac:dyDescent="0.3">
      <c r="A5" s="1"/>
      <c r="B5" s="3"/>
      <c r="C5" s="35"/>
      <c r="D5" s="35"/>
      <c r="E5" s="120" t="s">
        <v>31</v>
      </c>
      <c r="F5" s="120"/>
      <c r="G5" s="120"/>
      <c r="H5" s="120"/>
      <c r="I5" s="120"/>
      <c r="J5" s="120"/>
      <c r="K5" s="120"/>
      <c r="L5" s="120"/>
      <c r="M5" s="120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4.75" customHeight="1" thickBot="1" x14ac:dyDescent="0.35">
      <c r="A6" s="1"/>
      <c r="B6" s="4"/>
      <c r="C6" s="36"/>
      <c r="D6" s="36"/>
      <c r="E6" s="119" t="s">
        <v>0</v>
      </c>
      <c r="F6" s="119"/>
      <c r="G6" s="119"/>
      <c r="H6" s="119"/>
      <c r="I6" s="119"/>
      <c r="J6" s="119"/>
      <c r="K6" s="119"/>
      <c r="L6" s="119"/>
      <c r="M6" s="119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thickTop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x14ac:dyDescent="0.25">
      <c r="A8" s="1"/>
      <c r="B8" s="37" t="s">
        <v>1</v>
      </c>
      <c r="C8" s="123" t="s">
        <v>32</v>
      </c>
      <c r="D8" s="123"/>
      <c r="E8" s="123"/>
      <c r="F8" s="123"/>
      <c r="G8" s="123"/>
      <c r="H8" s="123"/>
      <c r="I8" s="123"/>
      <c r="J8" s="123"/>
      <c r="K8" s="123"/>
      <c r="L8" s="123"/>
      <c r="M8" s="55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0" customHeight="1" x14ac:dyDescent="0.25">
      <c r="A9" s="1"/>
      <c r="B9" s="5"/>
      <c r="C9" s="123" t="s">
        <v>41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4" customHeight="1" x14ac:dyDescent="0.25">
      <c r="A11" s="1"/>
      <c r="B11" s="127" t="s">
        <v>2</v>
      </c>
      <c r="C11" s="127"/>
      <c r="D11" s="127"/>
      <c r="E11" s="127"/>
      <c r="F11" s="127"/>
      <c r="G11" s="127"/>
      <c r="H11" s="81" t="s">
        <v>3</v>
      </c>
      <c r="I11" s="56">
        <v>200000</v>
      </c>
      <c r="J11" s="48"/>
      <c r="K11" s="48"/>
      <c r="L11" s="48"/>
      <c r="M11" s="48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8.25" customHeight="1" thickBot="1" x14ac:dyDescent="0.3">
      <c r="A12" s="1"/>
      <c r="B12" s="57"/>
      <c r="C12" s="57"/>
      <c r="D12" s="57"/>
      <c r="E12" s="57"/>
      <c r="F12" s="57"/>
      <c r="G12" s="57"/>
      <c r="H12" s="58"/>
      <c r="I12" s="59"/>
      <c r="J12" s="48"/>
      <c r="K12" s="48"/>
      <c r="L12" s="48"/>
      <c r="M12" s="48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7" customHeight="1" thickBot="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124" t="s">
        <v>29</v>
      </c>
      <c r="L13" s="125"/>
      <c r="M13" s="12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4" x14ac:dyDescent="0.25">
      <c r="A14" s="1"/>
      <c r="B14" s="6" t="s">
        <v>4</v>
      </c>
      <c r="C14" s="7" t="s">
        <v>5</v>
      </c>
      <c r="D14" s="7" t="s">
        <v>39</v>
      </c>
      <c r="E14" s="7" t="s">
        <v>6</v>
      </c>
      <c r="F14" s="7" t="s">
        <v>6</v>
      </c>
      <c r="G14" s="7" t="s">
        <v>38</v>
      </c>
      <c r="H14" s="7" t="s">
        <v>38</v>
      </c>
      <c r="I14" s="43" t="s">
        <v>7</v>
      </c>
      <c r="J14" s="51"/>
      <c r="K14" s="128" t="s">
        <v>33</v>
      </c>
      <c r="L14" s="94" t="s">
        <v>8</v>
      </c>
      <c r="M14" s="130" t="s">
        <v>22</v>
      </c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2.5" x14ac:dyDescent="0.25">
      <c r="A15" s="1"/>
      <c r="B15" s="8"/>
      <c r="C15" s="9"/>
      <c r="D15" s="9"/>
      <c r="E15" s="10" t="s">
        <v>9</v>
      </c>
      <c r="F15" s="10" t="s">
        <v>10</v>
      </c>
      <c r="G15" s="10" t="s">
        <v>9</v>
      </c>
      <c r="H15" s="10" t="s">
        <v>10</v>
      </c>
      <c r="I15" s="44"/>
      <c r="J15" s="51"/>
      <c r="K15" s="129"/>
      <c r="L15" s="95" t="s">
        <v>36</v>
      </c>
      <c r="M15" s="13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0.25" customHeight="1" x14ac:dyDescent="0.25">
      <c r="A16" s="1"/>
      <c r="B16" s="11"/>
      <c r="C16" s="12"/>
      <c r="D16" s="12"/>
      <c r="E16" s="39"/>
      <c r="F16" s="39"/>
      <c r="G16" s="39"/>
      <c r="H16" s="39"/>
      <c r="I16" s="45"/>
      <c r="J16" s="52"/>
      <c r="K16" s="66">
        <v>14000</v>
      </c>
      <c r="L16" s="67">
        <v>0.05</v>
      </c>
      <c r="M16" s="68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" customHeight="1" x14ac:dyDescent="0.25">
      <c r="A17" s="1"/>
      <c r="B17" s="13" t="s">
        <v>11</v>
      </c>
      <c r="C17" s="110">
        <v>44545</v>
      </c>
      <c r="D17" s="19">
        <v>21221</v>
      </c>
      <c r="E17" s="15">
        <f t="shared" ref="E17:E22" si="0">+D17*$E$16</f>
        <v>0</v>
      </c>
      <c r="F17" s="38"/>
      <c r="G17" s="78">
        <f t="shared" ref="G17:G22" si="1">+D17*$G$16</f>
        <v>0</v>
      </c>
      <c r="H17" s="38"/>
      <c r="I17" s="46">
        <f t="shared" ref="I17:I22" si="2">+D17-SUM(E17:H17)</f>
        <v>21221</v>
      </c>
      <c r="J17" s="53"/>
      <c r="K17" s="49">
        <f>K16-((+K16*E16)+(K16*G16))</f>
        <v>14000</v>
      </c>
      <c r="L17" s="38"/>
      <c r="M17" s="16">
        <f>+K17</f>
        <v>14000</v>
      </c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1" customHeight="1" x14ac:dyDescent="0.25">
      <c r="A18" s="1"/>
      <c r="B18" s="18" t="s">
        <v>27</v>
      </c>
      <c r="C18" s="14">
        <v>44576</v>
      </c>
      <c r="D18" s="19">
        <v>19656</v>
      </c>
      <c r="E18" s="15">
        <f t="shared" si="0"/>
        <v>0</v>
      </c>
      <c r="F18" s="15">
        <f>+D18*$F$16</f>
        <v>0</v>
      </c>
      <c r="G18" s="15">
        <f t="shared" si="1"/>
        <v>0</v>
      </c>
      <c r="H18" s="15">
        <f>+D18*$H$16</f>
        <v>0</v>
      </c>
      <c r="I18" s="46">
        <f t="shared" si="2"/>
        <v>19656</v>
      </c>
      <c r="J18" s="53"/>
      <c r="K18" s="49">
        <f>+I18</f>
        <v>19656</v>
      </c>
      <c r="L18" s="15">
        <f>+I18*0.05</f>
        <v>982.80000000000007</v>
      </c>
      <c r="M18" s="16">
        <f>+K18-L18</f>
        <v>18673.2</v>
      </c>
      <c r="N18" s="4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1" customHeight="1" x14ac:dyDescent="0.25">
      <c r="A19" s="1"/>
      <c r="B19" s="18" t="s">
        <v>26</v>
      </c>
      <c r="C19" s="14">
        <v>44602</v>
      </c>
      <c r="D19" s="19">
        <f>+D18</f>
        <v>19656</v>
      </c>
      <c r="E19" s="15">
        <f t="shared" si="0"/>
        <v>0</v>
      </c>
      <c r="F19" s="15">
        <f>+D19*$F$16</f>
        <v>0</v>
      </c>
      <c r="G19" s="15">
        <f t="shared" si="1"/>
        <v>0</v>
      </c>
      <c r="H19" s="15">
        <f>+D19*$H$16</f>
        <v>0</v>
      </c>
      <c r="I19" s="46">
        <f t="shared" si="2"/>
        <v>19656</v>
      </c>
      <c r="J19" s="53"/>
      <c r="K19" s="49">
        <f t="shared" ref="K19:K22" si="3">+I19</f>
        <v>19656</v>
      </c>
      <c r="L19" s="15">
        <f>+I19*0.05</f>
        <v>982.80000000000007</v>
      </c>
      <c r="M19" s="16">
        <f>+K19-L19</f>
        <v>18673.2</v>
      </c>
      <c r="N19" s="20"/>
      <c r="O19" s="6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1" customHeight="1" x14ac:dyDescent="0.25">
      <c r="A20" s="1"/>
      <c r="B20" s="18" t="s">
        <v>25</v>
      </c>
      <c r="C20" s="14">
        <v>44627</v>
      </c>
      <c r="D20" s="19">
        <f>+D19</f>
        <v>19656</v>
      </c>
      <c r="E20" s="15">
        <f t="shared" si="0"/>
        <v>0</v>
      </c>
      <c r="F20" s="15">
        <f>+D20*$F$16</f>
        <v>0</v>
      </c>
      <c r="G20" s="15">
        <f t="shared" si="1"/>
        <v>0</v>
      </c>
      <c r="H20" s="15">
        <f>+D20*$H$16</f>
        <v>0</v>
      </c>
      <c r="I20" s="46">
        <f t="shared" si="2"/>
        <v>19656</v>
      </c>
      <c r="J20" s="53"/>
      <c r="K20" s="49">
        <f t="shared" si="3"/>
        <v>19656</v>
      </c>
      <c r="L20" s="15">
        <f>+I20*0.05</f>
        <v>982.80000000000007</v>
      </c>
      <c r="M20" s="16">
        <f>+K20-L20</f>
        <v>18673.2</v>
      </c>
      <c r="N20" s="2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1" customHeight="1" x14ac:dyDescent="0.25">
      <c r="A21" s="1"/>
      <c r="B21" s="18" t="s">
        <v>24</v>
      </c>
      <c r="C21" s="14">
        <v>44658</v>
      </c>
      <c r="D21" s="19">
        <f>+D20</f>
        <v>19656</v>
      </c>
      <c r="E21" s="15">
        <f t="shared" si="0"/>
        <v>0</v>
      </c>
      <c r="F21" s="15">
        <f>+D21*$F$16</f>
        <v>0</v>
      </c>
      <c r="G21" s="15">
        <f t="shared" si="1"/>
        <v>0</v>
      </c>
      <c r="H21" s="15">
        <f>+D21*$H$16</f>
        <v>0</v>
      </c>
      <c r="I21" s="46">
        <f t="shared" si="2"/>
        <v>19656</v>
      </c>
      <c r="J21" s="53"/>
      <c r="K21" s="49">
        <f t="shared" si="3"/>
        <v>19656</v>
      </c>
      <c r="L21" s="15">
        <f>+I21*0.05</f>
        <v>982.80000000000007</v>
      </c>
      <c r="M21" s="16">
        <f>+K21-L21</f>
        <v>18673.2</v>
      </c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1" customHeight="1" thickBot="1" x14ac:dyDescent="0.3">
      <c r="A22" s="1"/>
      <c r="B22" s="93" t="s">
        <v>23</v>
      </c>
      <c r="C22" s="21">
        <v>44688</v>
      </c>
      <c r="D22" s="22">
        <f>+D21</f>
        <v>19656</v>
      </c>
      <c r="E22" s="23">
        <f t="shared" si="0"/>
        <v>0</v>
      </c>
      <c r="F22" s="23">
        <f>+D22*$F$16</f>
        <v>0</v>
      </c>
      <c r="G22" s="23">
        <f t="shared" si="1"/>
        <v>0</v>
      </c>
      <c r="H22" s="23">
        <f>+D22*$H$16</f>
        <v>0</v>
      </c>
      <c r="I22" s="47">
        <f t="shared" si="2"/>
        <v>19656</v>
      </c>
      <c r="J22" s="53"/>
      <c r="K22" s="50">
        <f t="shared" si="3"/>
        <v>19656</v>
      </c>
      <c r="L22" s="23">
        <f>+I22*0.05</f>
        <v>982.80000000000007</v>
      </c>
      <c r="M22" s="24">
        <f>+K22-L22</f>
        <v>18673.2</v>
      </c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9.75" customHeight="1" x14ac:dyDescent="0.25">
      <c r="A23" s="1"/>
      <c r="B23" s="25"/>
      <c r="C23" s="25"/>
      <c r="D23" s="17"/>
      <c r="E23" s="17"/>
      <c r="F23" s="17"/>
      <c r="G23" s="17"/>
      <c r="H23" s="17"/>
      <c r="I23" s="17"/>
      <c r="J23" s="54"/>
      <c r="K23" s="17"/>
      <c r="L23" s="17"/>
      <c r="M23" s="17"/>
      <c r="N23" s="2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3.25" customHeight="1" x14ac:dyDescent="0.25">
      <c r="A24" s="1"/>
      <c r="B24" s="1"/>
      <c r="C24" s="1"/>
      <c r="D24" s="1"/>
      <c r="E24" s="1"/>
      <c r="F24" s="1"/>
      <c r="G24" s="17"/>
      <c r="H24" s="61" t="s">
        <v>12</v>
      </c>
      <c r="I24" s="97">
        <f>SUM(I17:I22)</f>
        <v>119501</v>
      </c>
      <c r="J24" s="63"/>
      <c r="K24" s="100">
        <f>SUM(K17:K22)</f>
        <v>112280</v>
      </c>
      <c r="L24" s="100">
        <f>SUM(L18:L22)</f>
        <v>4914</v>
      </c>
      <c r="M24" s="100">
        <f>SUM(M17:M22)</f>
        <v>107366</v>
      </c>
      <c r="N24" s="2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0.5" customHeight="1" x14ac:dyDescent="0.25">
      <c r="A25" s="1"/>
      <c r="B25" s="1"/>
      <c r="C25" s="2"/>
      <c r="D25" s="2"/>
      <c r="E25" s="2"/>
      <c r="F25" s="2"/>
      <c r="G25" s="2"/>
      <c r="H25" s="2"/>
      <c r="I25" s="2"/>
      <c r="J25" s="28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1"/>
      <c r="C26" s="1"/>
      <c r="D26" s="1"/>
      <c r="F26" s="25"/>
      <c r="G26" s="2"/>
      <c r="H26" s="76" t="s">
        <v>48</v>
      </c>
      <c r="I26" s="73">
        <v>1700</v>
      </c>
      <c r="J26" s="74" t="s">
        <v>13</v>
      </c>
      <c r="K26" s="72"/>
      <c r="L26" s="74"/>
      <c r="M26" s="73">
        <v>1700</v>
      </c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4.5" customHeight="1" x14ac:dyDescent="0.25">
      <c r="A27" s="1"/>
      <c r="B27" s="1"/>
      <c r="C27" s="1"/>
      <c r="D27" s="1"/>
      <c r="E27" s="71"/>
      <c r="F27" s="2"/>
      <c r="G27" s="2"/>
      <c r="H27" s="26"/>
      <c r="I27" s="29"/>
      <c r="J27" s="34"/>
      <c r="K27" s="26"/>
      <c r="L27" s="27"/>
      <c r="M27" s="29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B28" s="2" t="s">
        <v>16</v>
      </c>
      <c r="C28" s="1"/>
      <c r="D28" s="1"/>
      <c r="E28" s="2"/>
      <c r="F28" s="1"/>
      <c r="G28" s="2"/>
      <c r="H28" s="62" t="s">
        <v>47</v>
      </c>
      <c r="I28" s="96">
        <v>0</v>
      </c>
      <c r="J28" s="98" t="s">
        <v>14</v>
      </c>
      <c r="K28" s="99"/>
      <c r="L28" s="98"/>
      <c r="M28" s="96">
        <v>0</v>
      </c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9" customHeight="1" x14ac:dyDescent="0.25">
      <c r="A29" s="1"/>
      <c r="C29" s="1"/>
      <c r="D29" s="1"/>
      <c r="E29" s="2"/>
      <c r="F29" s="2"/>
      <c r="G29" s="30"/>
      <c r="H29" s="26"/>
      <c r="I29" s="29"/>
      <c r="J29" s="26"/>
      <c r="K29" s="26"/>
      <c r="L29" s="27"/>
      <c r="M29" s="29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4" customHeight="1" thickBot="1" x14ac:dyDescent="0.3">
      <c r="A30" s="1"/>
      <c r="B30" s="2" t="s">
        <v>30</v>
      </c>
      <c r="C30" s="40" t="s">
        <v>17</v>
      </c>
      <c r="D30" s="41" t="s">
        <v>18</v>
      </c>
      <c r="F30" s="75"/>
      <c r="G30" s="31"/>
      <c r="H30" s="87" t="s">
        <v>46</v>
      </c>
      <c r="I30" s="88">
        <f>+I24+I26-I28</f>
        <v>121201</v>
      </c>
      <c r="J30" s="64"/>
      <c r="K30" s="64"/>
      <c r="L30" s="65"/>
      <c r="M30" s="88">
        <f>+M24+M26-M28</f>
        <v>109066</v>
      </c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 thickTop="1" x14ac:dyDescent="0.25">
      <c r="A31" s="1"/>
      <c r="B31" s="2" t="s">
        <v>19</v>
      </c>
      <c r="C31" s="116" t="s">
        <v>20</v>
      </c>
      <c r="D31" s="116"/>
      <c r="E31" s="2"/>
      <c r="F31" s="31"/>
      <c r="G31" s="31"/>
      <c r="H31" s="31"/>
      <c r="I31" s="2"/>
      <c r="J31" s="2"/>
      <c r="K31" s="2"/>
      <c r="L31" s="2"/>
      <c r="M31" s="3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0.25" customHeight="1" x14ac:dyDescent="0.25">
      <c r="A32" s="1"/>
      <c r="B32" s="1"/>
      <c r="C32" s="1"/>
      <c r="D32" s="1"/>
      <c r="E32" s="2"/>
      <c r="F32" s="82"/>
      <c r="G32" s="83"/>
      <c r="H32" s="84" t="s">
        <v>45</v>
      </c>
      <c r="I32" s="85">
        <v>1995</v>
      </c>
      <c r="J32" s="86"/>
      <c r="K32" s="84"/>
      <c r="L32" s="86"/>
      <c r="M32" s="85">
        <v>1995</v>
      </c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"/>
      <c r="B33" s="1"/>
      <c r="C33" s="1"/>
      <c r="D33" s="1"/>
      <c r="E33" s="2"/>
      <c r="F33" s="82"/>
      <c r="G33" s="114"/>
      <c r="H33" s="112" t="s">
        <v>49</v>
      </c>
      <c r="I33" s="85"/>
      <c r="J33" s="86"/>
      <c r="K33" s="84"/>
      <c r="L33" s="86"/>
      <c r="M33" s="85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 customHeight="1" x14ac:dyDescent="0.25">
      <c r="A34" s="1"/>
      <c r="B34" s="132"/>
      <c r="C34" s="132"/>
      <c r="D34" s="132"/>
      <c r="E34" s="2"/>
      <c r="F34" s="82"/>
      <c r="G34" s="114"/>
      <c r="H34" s="112" t="s">
        <v>50</v>
      </c>
      <c r="I34" s="138" t="s">
        <v>51</v>
      </c>
      <c r="J34" s="86"/>
      <c r="K34" s="84"/>
      <c r="L34" s="86"/>
      <c r="M34" s="85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1.25" customHeight="1" thickBot="1" x14ac:dyDescent="0.3">
      <c r="A35" s="1"/>
      <c r="B35" s="133"/>
      <c r="C35" s="133"/>
      <c r="D35" s="133"/>
      <c r="E35" s="2"/>
      <c r="F35" s="2"/>
      <c r="G35" s="2"/>
      <c r="H35" s="113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4.75" customHeight="1" x14ac:dyDescent="0.25">
      <c r="A36" s="1"/>
      <c r="B36" s="117" t="s">
        <v>35</v>
      </c>
      <c r="C36" s="117"/>
      <c r="D36" s="117"/>
      <c r="E36" s="2"/>
      <c r="F36" s="2"/>
      <c r="G36" s="101"/>
      <c r="H36" s="101"/>
      <c r="I36" s="102" t="s">
        <v>28</v>
      </c>
      <c r="J36" s="101"/>
      <c r="K36" s="103">
        <v>14000</v>
      </c>
      <c r="L36" s="111" t="s">
        <v>44</v>
      </c>
      <c r="M36" s="104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77"/>
      <c r="C37" s="77"/>
      <c r="D37" s="77"/>
      <c r="E37" s="2"/>
      <c r="F37" s="2"/>
      <c r="G37" s="105"/>
      <c r="H37" s="105"/>
      <c r="I37" s="105"/>
      <c r="J37" s="105"/>
      <c r="K37" s="105"/>
      <c r="L37" s="105"/>
      <c r="M37" s="105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.75" customHeight="1" x14ac:dyDescent="0.25">
      <c r="A38" s="1"/>
      <c r="B38" s="33" t="s">
        <v>15</v>
      </c>
      <c r="C38" s="122">
        <f ca="1">NOW()</f>
        <v>44544.41054247685</v>
      </c>
      <c r="D38" s="122"/>
      <c r="E38" s="2"/>
      <c r="F38" s="2"/>
      <c r="G38" s="106"/>
      <c r="H38" s="106"/>
      <c r="I38" s="102" t="s">
        <v>34</v>
      </c>
      <c r="J38" s="101"/>
      <c r="K38" s="111" t="s">
        <v>43</v>
      </c>
      <c r="L38" s="104"/>
      <c r="M38" s="104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15"/>
      <c r="C39" s="115"/>
      <c r="D39" s="115"/>
      <c r="E39" s="2"/>
      <c r="F39" s="1"/>
      <c r="G39" s="1"/>
      <c r="H39" s="1"/>
      <c r="I39" s="2"/>
      <c r="J39" s="2"/>
      <c r="K39" s="1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0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3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</sheetData>
  <sheetProtection algorithmName="SHA-512" hashValue="JXEiMe3GcWLG2jdf6+6HKJVT212eH+RDJORrf6zBD/WQ+9nf4VF+DLdeeu3T0g5zLkkmfBBUrVIpUQ+clh7OvQ==" saltValue="sCi9RIw5HjLoLXpe7+zWKw==" spinCount="100000" sheet="1" objects="1" scenarios="1"/>
  <mergeCells count="15">
    <mergeCell ref="B39:D39"/>
    <mergeCell ref="C31:D31"/>
    <mergeCell ref="B36:D36"/>
    <mergeCell ref="E2:L2"/>
    <mergeCell ref="E6:M6"/>
    <mergeCell ref="E5:M5"/>
    <mergeCell ref="E3:M3"/>
    <mergeCell ref="C38:D38"/>
    <mergeCell ref="C8:L8"/>
    <mergeCell ref="C9:M9"/>
    <mergeCell ref="K13:M13"/>
    <mergeCell ref="B11:G11"/>
    <mergeCell ref="K14:K15"/>
    <mergeCell ref="M14:M15"/>
    <mergeCell ref="B34:D35"/>
  </mergeCells>
  <hyperlinks>
    <hyperlink ref="I34" r:id="rId1" display="https://seguros.up.edu.mx/"/>
  </hyperlinks>
  <printOptions horizontalCentered="1"/>
  <pageMargins left="0.31496062992125984" right="0.31496062992125984" top="0.55118110236220474" bottom="0.74803149606299213" header="0.31496062992125984" footer="0.31496062992125984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"/>
  <sheetViews>
    <sheetView tabSelected="1" topLeftCell="A19" workbookViewId="0">
      <selection activeCell="G26" sqref="G26"/>
    </sheetView>
  </sheetViews>
  <sheetFormatPr baseColWidth="10" defaultRowHeight="15" x14ac:dyDescent="0.25"/>
  <cols>
    <col min="1" max="1" width="2.7109375" customWidth="1"/>
    <col min="2" max="2" width="14.5703125" customWidth="1"/>
    <col min="3" max="3" width="12" bestFit="1" customWidth="1"/>
    <col min="4" max="4" width="11.85546875" customWidth="1"/>
    <col min="5" max="5" width="12" customWidth="1"/>
    <col min="7" max="8" width="14" customWidth="1"/>
    <col min="9" max="9" width="12.5703125" customWidth="1"/>
    <col min="10" max="10" width="3.42578125" customWidth="1"/>
    <col min="11" max="12" width="16.85546875" customWidth="1"/>
    <col min="13" max="13" width="2.42578125" customWidth="1"/>
  </cols>
  <sheetData>
    <row r="1" spans="1:33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2"/>
      <c r="C2" s="2"/>
      <c r="D2" s="2"/>
      <c r="E2" s="118"/>
      <c r="F2" s="118"/>
      <c r="G2" s="118"/>
      <c r="H2" s="118"/>
      <c r="I2" s="118"/>
      <c r="J2" s="118"/>
      <c r="K2" s="118"/>
      <c r="L2" s="118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x14ac:dyDescent="0.3">
      <c r="A3" s="1"/>
      <c r="B3" s="2"/>
      <c r="C3" s="2"/>
      <c r="D3" s="2"/>
      <c r="E3" s="121" t="s">
        <v>21</v>
      </c>
      <c r="F3" s="121"/>
      <c r="G3" s="121"/>
      <c r="H3" s="121"/>
      <c r="I3" s="121"/>
      <c r="J3" s="121"/>
      <c r="K3" s="121"/>
      <c r="L3" s="121"/>
      <c r="M3" s="35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6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x14ac:dyDescent="0.3">
      <c r="A5" s="1"/>
      <c r="B5" s="3"/>
      <c r="C5" s="35"/>
      <c r="D5" s="35"/>
      <c r="E5" s="120" t="s">
        <v>31</v>
      </c>
      <c r="F5" s="120"/>
      <c r="G5" s="120"/>
      <c r="H5" s="120"/>
      <c r="I5" s="120"/>
      <c r="J5" s="120"/>
      <c r="K5" s="120"/>
      <c r="L5" s="120"/>
      <c r="M5" s="80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4.75" customHeight="1" thickBot="1" x14ac:dyDescent="0.35">
      <c r="A6" s="1"/>
      <c r="B6" s="4"/>
      <c r="C6" s="36"/>
      <c r="D6" s="36"/>
      <c r="E6" s="119" t="s">
        <v>0</v>
      </c>
      <c r="F6" s="119"/>
      <c r="G6" s="119"/>
      <c r="H6" s="119"/>
      <c r="I6" s="119"/>
      <c r="J6" s="119"/>
      <c r="K6" s="119"/>
      <c r="L6" s="119"/>
      <c r="M6" s="55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thickTop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5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x14ac:dyDescent="0.25">
      <c r="A8" s="1"/>
      <c r="B8" s="37" t="s">
        <v>1</v>
      </c>
      <c r="C8" s="123" t="s">
        <v>37</v>
      </c>
      <c r="D8" s="123"/>
      <c r="E8" s="123"/>
      <c r="F8" s="123"/>
      <c r="G8" s="123"/>
      <c r="H8" s="123"/>
      <c r="I8" s="123"/>
      <c r="J8" s="123"/>
      <c r="K8" s="123"/>
      <c r="L8" s="123"/>
      <c r="M8" s="55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0" customHeight="1" x14ac:dyDescent="0.25">
      <c r="A9" s="1"/>
      <c r="B9" s="5"/>
      <c r="C9" s="123" t="s">
        <v>42</v>
      </c>
      <c r="D9" s="123"/>
      <c r="E9" s="123"/>
      <c r="F9" s="123"/>
      <c r="G9" s="123"/>
      <c r="H9" s="123"/>
      <c r="I9" s="123"/>
      <c r="J9" s="123"/>
      <c r="K9" s="123"/>
      <c r="L9" s="123"/>
      <c r="M9" s="79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4" customHeight="1" x14ac:dyDescent="0.25">
      <c r="A11" s="1"/>
      <c r="B11" s="127" t="s">
        <v>2</v>
      </c>
      <c r="C11" s="127"/>
      <c r="D11" s="127"/>
      <c r="E11" s="127"/>
      <c r="F11" s="127"/>
      <c r="G11" s="127"/>
      <c r="H11" s="81" t="s">
        <v>3</v>
      </c>
      <c r="I11" s="56">
        <v>200000</v>
      </c>
      <c r="J11" s="48"/>
      <c r="K11" s="48"/>
      <c r="L11" s="48"/>
      <c r="M11" s="48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8.25" customHeight="1" thickBot="1" x14ac:dyDescent="0.3">
      <c r="A12" s="1"/>
      <c r="B12" s="57"/>
      <c r="C12" s="57"/>
      <c r="D12" s="57"/>
      <c r="E12" s="57"/>
      <c r="F12" s="57"/>
      <c r="G12" s="57"/>
      <c r="H12" s="58"/>
      <c r="I12" s="59"/>
      <c r="J12" s="48"/>
      <c r="K12" s="48"/>
      <c r="L12" s="48"/>
      <c r="M12" s="48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7" customHeight="1" thickBot="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134" t="s">
        <v>29</v>
      </c>
      <c r="L13" s="135"/>
      <c r="M13" s="48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0.25" customHeight="1" x14ac:dyDescent="0.25">
      <c r="A14" s="1"/>
      <c r="B14" s="6" t="s">
        <v>4</v>
      </c>
      <c r="C14" s="7" t="s">
        <v>5</v>
      </c>
      <c r="D14" s="7" t="s">
        <v>40</v>
      </c>
      <c r="E14" s="7" t="s">
        <v>6</v>
      </c>
      <c r="F14" s="7" t="s">
        <v>6</v>
      </c>
      <c r="G14" s="7" t="s">
        <v>38</v>
      </c>
      <c r="H14" s="7" t="s">
        <v>38</v>
      </c>
      <c r="I14" s="43" t="s">
        <v>7</v>
      </c>
      <c r="J14" s="51"/>
      <c r="K14" s="69" t="s">
        <v>8</v>
      </c>
      <c r="L14" s="136" t="s">
        <v>22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3" ht="22.5" x14ac:dyDescent="0.25">
      <c r="A15" s="1"/>
      <c r="B15" s="8"/>
      <c r="C15" s="9"/>
      <c r="D15" s="9"/>
      <c r="E15" s="10" t="s">
        <v>9</v>
      </c>
      <c r="F15" s="10" t="s">
        <v>10</v>
      </c>
      <c r="G15" s="10" t="s">
        <v>9</v>
      </c>
      <c r="H15" s="10" t="s">
        <v>10</v>
      </c>
      <c r="I15" s="44"/>
      <c r="J15" s="51"/>
      <c r="K15" s="70" t="s">
        <v>36</v>
      </c>
      <c r="L15" s="137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3" ht="20.25" customHeight="1" x14ac:dyDescent="0.25">
      <c r="A16" s="1"/>
      <c r="B16" s="11"/>
      <c r="C16" s="12"/>
      <c r="D16" s="12"/>
      <c r="E16" s="39"/>
      <c r="F16" s="39"/>
      <c r="G16" s="39"/>
      <c r="H16" s="39"/>
      <c r="I16" s="45"/>
      <c r="J16" s="52"/>
      <c r="K16" s="67">
        <v>0.05</v>
      </c>
      <c r="L16" s="68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3" ht="24" customHeight="1" x14ac:dyDescent="0.25">
      <c r="A17" s="1"/>
      <c r="B17" s="13" t="s">
        <v>11</v>
      </c>
      <c r="C17" s="110">
        <v>44545</v>
      </c>
      <c r="D17" s="19">
        <v>21221</v>
      </c>
      <c r="E17" s="15">
        <f t="shared" ref="E17:E22" si="0">+D17*$E$16</f>
        <v>0</v>
      </c>
      <c r="F17" s="38"/>
      <c r="G17" s="19">
        <f t="shared" ref="G17:G22" si="1">+D17*$G$16</f>
        <v>0</v>
      </c>
      <c r="H17" s="38"/>
      <c r="I17" s="46">
        <f>+D17-SUM(E17:H17)</f>
        <v>21221</v>
      </c>
      <c r="J17" s="53"/>
      <c r="K17" s="38"/>
      <c r="L17" s="16">
        <f>+I17</f>
        <v>21221</v>
      </c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3" ht="21" customHeight="1" x14ac:dyDescent="0.25">
      <c r="A18" s="1"/>
      <c r="B18" s="18" t="s">
        <v>27</v>
      </c>
      <c r="C18" s="14">
        <v>44576</v>
      </c>
      <c r="D18" s="19">
        <v>19656</v>
      </c>
      <c r="E18" s="15">
        <f t="shared" si="0"/>
        <v>0</v>
      </c>
      <c r="F18" s="15">
        <f>+D18*$F$16</f>
        <v>0</v>
      </c>
      <c r="G18" s="15">
        <f t="shared" si="1"/>
        <v>0</v>
      </c>
      <c r="H18" s="15">
        <f>+D18*$H$16</f>
        <v>0</v>
      </c>
      <c r="I18" s="46">
        <f t="shared" ref="I18:I22" si="2">+D18-SUM(E18:H18)</f>
        <v>19656</v>
      </c>
      <c r="J18" s="53"/>
      <c r="K18" s="15">
        <f>+I18*0.05</f>
        <v>982.80000000000007</v>
      </c>
      <c r="L18" s="16">
        <f>+I18-K18</f>
        <v>18673.2</v>
      </c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3" ht="21" customHeight="1" x14ac:dyDescent="0.25">
      <c r="A19" s="1"/>
      <c r="B19" s="18" t="s">
        <v>26</v>
      </c>
      <c r="C19" s="14">
        <v>44602</v>
      </c>
      <c r="D19" s="19">
        <f>+D18</f>
        <v>19656</v>
      </c>
      <c r="E19" s="15">
        <f t="shared" si="0"/>
        <v>0</v>
      </c>
      <c r="F19" s="15">
        <f>+D19*$F$16</f>
        <v>0</v>
      </c>
      <c r="G19" s="15">
        <f t="shared" si="1"/>
        <v>0</v>
      </c>
      <c r="H19" s="15">
        <f>+D19*$H$16</f>
        <v>0</v>
      </c>
      <c r="I19" s="46">
        <f t="shared" si="2"/>
        <v>19656</v>
      </c>
      <c r="J19" s="53"/>
      <c r="K19" s="15">
        <f>+I19*0.05</f>
        <v>982.80000000000007</v>
      </c>
      <c r="L19" s="16">
        <f>+I19-K19</f>
        <v>18673.2</v>
      </c>
      <c r="M19" s="20"/>
      <c r="N19" s="6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3" ht="21" customHeight="1" x14ac:dyDescent="0.25">
      <c r="A20" s="1"/>
      <c r="B20" s="18" t="s">
        <v>25</v>
      </c>
      <c r="C20" s="14">
        <v>44627</v>
      </c>
      <c r="D20" s="19">
        <f>+D19</f>
        <v>19656</v>
      </c>
      <c r="E20" s="15">
        <f t="shared" si="0"/>
        <v>0</v>
      </c>
      <c r="F20" s="15">
        <f>+D20*$F$16</f>
        <v>0</v>
      </c>
      <c r="G20" s="15">
        <f t="shared" si="1"/>
        <v>0</v>
      </c>
      <c r="H20" s="15">
        <f>+D20*$H$16</f>
        <v>0</v>
      </c>
      <c r="I20" s="46">
        <f t="shared" si="2"/>
        <v>19656</v>
      </c>
      <c r="J20" s="53"/>
      <c r="K20" s="15">
        <f>+I20*0.05</f>
        <v>982.80000000000007</v>
      </c>
      <c r="L20" s="16">
        <f>+I20-K20</f>
        <v>18673.2</v>
      </c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ht="21" customHeight="1" x14ac:dyDescent="0.25">
      <c r="A21" s="1"/>
      <c r="B21" s="18" t="s">
        <v>24</v>
      </c>
      <c r="C21" s="14">
        <v>44658</v>
      </c>
      <c r="D21" s="19">
        <f>+D20</f>
        <v>19656</v>
      </c>
      <c r="E21" s="15">
        <f t="shared" si="0"/>
        <v>0</v>
      </c>
      <c r="F21" s="15">
        <f>+D21*$F$16</f>
        <v>0</v>
      </c>
      <c r="G21" s="15">
        <f t="shared" si="1"/>
        <v>0</v>
      </c>
      <c r="H21" s="15">
        <f>+D21*$H$16</f>
        <v>0</v>
      </c>
      <c r="I21" s="46">
        <f t="shared" si="2"/>
        <v>19656</v>
      </c>
      <c r="J21" s="53"/>
      <c r="K21" s="15">
        <f>+I21*0.05</f>
        <v>982.80000000000007</v>
      </c>
      <c r="L21" s="16">
        <f>+I21-K21</f>
        <v>18673.2</v>
      </c>
      <c r="M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3" ht="21" customHeight="1" thickBot="1" x14ac:dyDescent="0.3">
      <c r="A22" s="1"/>
      <c r="B22" s="93" t="s">
        <v>23</v>
      </c>
      <c r="C22" s="21">
        <v>44688</v>
      </c>
      <c r="D22" s="22">
        <f>+D21</f>
        <v>19656</v>
      </c>
      <c r="E22" s="23">
        <f t="shared" si="0"/>
        <v>0</v>
      </c>
      <c r="F22" s="23">
        <f>+D22*$F$16</f>
        <v>0</v>
      </c>
      <c r="G22" s="23">
        <f t="shared" si="1"/>
        <v>0</v>
      </c>
      <c r="H22" s="23">
        <f>+D22*$H$16</f>
        <v>0</v>
      </c>
      <c r="I22" s="47">
        <f t="shared" si="2"/>
        <v>19656</v>
      </c>
      <c r="J22" s="53"/>
      <c r="K22" s="23">
        <f>+I22*0.05</f>
        <v>982.80000000000007</v>
      </c>
      <c r="L22" s="24">
        <f>+I22-K22</f>
        <v>18673.2</v>
      </c>
      <c r="M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3" ht="9.75" customHeight="1" x14ac:dyDescent="0.25">
      <c r="A23" s="1"/>
      <c r="B23" s="25"/>
      <c r="C23" s="25"/>
      <c r="D23" s="17"/>
      <c r="E23" s="17"/>
      <c r="F23" s="17"/>
      <c r="G23" s="17"/>
      <c r="H23" s="17"/>
      <c r="I23" s="17"/>
      <c r="J23" s="54"/>
      <c r="K23" s="17"/>
      <c r="L23" s="17"/>
      <c r="M23" s="2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3" ht="23.25" customHeight="1" x14ac:dyDescent="0.25">
      <c r="A24" s="1"/>
      <c r="B24" s="1"/>
      <c r="C24" s="1"/>
      <c r="D24" s="1"/>
      <c r="E24" s="1"/>
      <c r="F24" s="1"/>
      <c r="G24" s="17"/>
      <c r="H24" s="61" t="s">
        <v>12</v>
      </c>
      <c r="I24" s="97">
        <f>SUM(I17:I22)</f>
        <v>119501</v>
      </c>
      <c r="J24" s="63"/>
      <c r="K24" s="97">
        <f>SUM(K18:K22)</f>
        <v>4914</v>
      </c>
      <c r="L24" s="97">
        <f>SUM(L17:L22)</f>
        <v>114586.99999999999</v>
      </c>
      <c r="M24" s="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ht="10.5" customHeight="1" x14ac:dyDescent="0.25">
      <c r="A25" s="1"/>
      <c r="B25" s="1"/>
      <c r="C25" s="2"/>
      <c r="D25" s="2"/>
      <c r="E25" s="2"/>
      <c r="F25" s="2"/>
      <c r="G25" s="2"/>
      <c r="H25" s="2"/>
      <c r="I25" s="2"/>
      <c r="J25" s="28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/>
      <c r="B26" s="1"/>
      <c r="C26" s="1"/>
      <c r="D26" s="1"/>
      <c r="F26" s="25"/>
      <c r="G26" s="2"/>
      <c r="H26" s="76" t="s">
        <v>48</v>
      </c>
      <c r="I26" s="73">
        <v>1700</v>
      </c>
      <c r="J26" s="74" t="s">
        <v>13</v>
      </c>
      <c r="K26" s="74"/>
      <c r="L26" s="73">
        <v>1700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3" ht="4.5" customHeight="1" x14ac:dyDescent="0.25">
      <c r="A27" s="1"/>
      <c r="B27" s="1"/>
      <c r="C27" s="1"/>
      <c r="D27" s="1"/>
      <c r="E27" s="71"/>
      <c r="F27" s="2"/>
      <c r="G27" s="2"/>
      <c r="H27" s="26"/>
      <c r="I27" s="29"/>
      <c r="J27" s="34"/>
      <c r="K27" s="34"/>
      <c r="L27" s="29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3" x14ac:dyDescent="0.25">
      <c r="A28" s="1"/>
      <c r="B28" s="2" t="s">
        <v>16</v>
      </c>
      <c r="C28" s="1"/>
      <c r="D28" s="1"/>
      <c r="E28" s="2"/>
      <c r="F28" s="1"/>
      <c r="G28" s="2"/>
      <c r="H28" s="62" t="s">
        <v>47</v>
      </c>
      <c r="I28" s="96">
        <v>0</v>
      </c>
      <c r="J28" s="34" t="s">
        <v>14</v>
      </c>
      <c r="K28" s="26"/>
      <c r="L28" s="96">
        <v>0</v>
      </c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9" customHeight="1" x14ac:dyDescent="0.25">
      <c r="A29" s="1"/>
      <c r="C29" s="1"/>
      <c r="D29" s="1"/>
      <c r="E29" s="2"/>
      <c r="F29" s="2"/>
      <c r="G29" s="30"/>
      <c r="H29" s="26"/>
      <c r="I29" s="29"/>
      <c r="J29" s="26"/>
      <c r="K29" s="26"/>
      <c r="L29" s="29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4" customHeight="1" thickBot="1" x14ac:dyDescent="0.3">
      <c r="A30" s="1"/>
      <c r="B30" s="2" t="s">
        <v>30</v>
      </c>
      <c r="C30" s="40" t="s">
        <v>17</v>
      </c>
      <c r="D30" s="41" t="s">
        <v>18</v>
      </c>
      <c r="F30" s="75"/>
      <c r="G30" s="31"/>
      <c r="H30" s="87" t="s">
        <v>46</v>
      </c>
      <c r="I30" s="88">
        <f>+I24+I26-I28</f>
        <v>121201</v>
      </c>
      <c r="J30" s="89"/>
      <c r="K30" s="89"/>
      <c r="L30" s="88">
        <f>+L24+L26-L28</f>
        <v>116286.99999999999</v>
      </c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 thickTop="1" x14ac:dyDescent="0.25">
      <c r="A31" s="1"/>
      <c r="B31" s="2" t="s">
        <v>19</v>
      </c>
      <c r="C31" s="116" t="s">
        <v>20</v>
      </c>
      <c r="D31" s="116"/>
      <c r="E31" s="2"/>
      <c r="F31" s="31"/>
      <c r="G31" s="31"/>
      <c r="H31" s="90"/>
      <c r="I31" s="91"/>
      <c r="J31" s="91"/>
      <c r="K31" s="91"/>
      <c r="L31" s="9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2"/>
      <c r="F32" s="31"/>
      <c r="H32" s="84" t="s">
        <v>45</v>
      </c>
      <c r="I32" s="85">
        <v>1995</v>
      </c>
      <c r="J32" s="86"/>
      <c r="K32" s="84"/>
      <c r="L32" s="85">
        <v>1995</v>
      </c>
      <c r="M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customHeight="1" x14ac:dyDescent="0.25">
      <c r="A33" s="1"/>
      <c r="B33" s="132"/>
      <c r="C33" s="132"/>
      <c r="D33" s="132"/>
      <c r="E33" s="2"/>
      <c r="F33" s="2"/>
      <c r="G33" s="2"/>
      <c r="H33" s="112" t="s">
        <v>49</v>
      </c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customHeight="1" thickBot="1" x14ac:dyDescent="0.3">
      <c r="A34" s="1"/>
      <c r="B34" s="133"/>
      <c r="C34" s="133"/>
      <c r="D34" s="133"/>
      <c r="E34" s="2"/>
      <c r="F34" s="2"/>
      <c r="G34" s="2"/>
      <c r="H34" s="112" t="s">
        <v>50</v>
      </c>
      <c r="I34" s="139" t="s">
        <v>52</v>
      </c>
      <c r="J34" s="2"/>
      <c r="K34" s="2"/>
      <c r="L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0.5" customHeight="1" x14ac:dyDescent="0.25">
      <c r="A35" s="1"/>
      <c r="B35" s="117" t="s">
        <v>35</v>
      </c>
      <c r="C35" s="117"/>
      <c r="D35" s="117"/>
      <c r="E35" s="2"/>
      <c r="F35" s="2"/>
      <c r="G35" s="2"/>
      <c r="H35" s="112"/>
      <c r="I35" s="2"/>
      <c r="J35" s="2"/>
      <c r="K35" s="2"/>
      <c r="L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.75" customHeight="1" x14ac:dyDescent="0.25">
      <c r="A36" s="1"/>
      <c r="B36" s="33" t="s">
        <v>15</v>
      </c>
      <c r="C36" s="122">
        <f ca="1">NOW()</f>
        <v>44544.41054247685</v>
      </c>
      <c r="D36" s="122"/>
      <c r="E36" s="2"/>
      <c r="F36" s="2"/>
      <c r="G36" s="107"/>
      <c r="H36" s="106"/>
      <c r="I36" s="102" t="s">
        <v>34</v>
      </c>
      <c r="J36" s="108"/>
      <c r="K36" s="111" t="s">
        <v>43</v>
      </c>
      <c r="L36" s="109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115"/>
      <c r="C37" s="115"/>
      <c r="D37" s="115"/>
      <c r="E37" s="2"/>
      <c r="F37" s="1"/>
      <c r="G37" s="1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0.25" customHeight="1" x14ac:dyDescent="0.25">
      <c r="A38" s="1"/>
      <c r="B38" s="1"/>
      <c r="C38" s="1"/>
      <c r="D38" s="1"/>
      <c r="E38" s="2"/>
      <c r="F38" s="1"/>
      <c r="G38" s="1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3.25" customHeight="1" x14ac:dyDescent="0.2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</sheetData>
  <sheetProtection algorithmName="SHA-512" hashValue="XUUbgv+/miQN7JsatDVvMNf4BVYmvGvtsMK+yEMGeIMemeJKSJxzpUZQnFkhpYjcuvMudVIZxpFnSuLAhksOGA==" saltValue="W441uZK88d+AB3VN8ifMbA==" spinCount="100000" sheet="1" objects="1" scenarios="1"/>
  <mergeCells count="14">
    <mergeCell ref="E2:L2"/>
    <mergeCell ref="C8:L8"/>
    <mergeCell ref="E5:L5"/>
    <mergeCell ref="E3:L3"/>
    <mergeCell ref="E6:L6"/>
    <mergeCell ref="C36:D36"/>
    <mergeCell ref="B37:D37"/>
    <mergeCell ref="K13:L13"/>
    <mergeCell ref="C9:L9"/>
    <mergeCell ref="B11:G11"/>
    <mergeCell ref="L14:L15"/>
    <mergeCell ref="C31:D31"/>
    <mergeCell ref="B35:D35"/>
    <mergeCell ref="B33:D34"/>
  </mergeCells>
  <hyperlinks>
    <hyperlink ref="I34" r:id="rId1" display="https://seguros.up.edu.mx/"/>
  </hyperlinks>
  <printOptions horizontalCentered="1"/>
  <pageMargins left="0.31496062992125984" right="0.31496062992125984" top="0.35433070866141736" bottom="0.74803149606299213" header="0.31496062992125984" footer="0.31496062992125984"/>
  <pageSetup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14,000</vt:lpstr>
      <vt:lpstr>21,221 </vt:lpstr>
      <vt:lpstr>'14,000'!Área_de_impresión</vt:lpstr>
      <vt:lpstr>'21,221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Isabel González Silvestre</dc:creator>
  <cp:lastModifiedBy>Ma. Isabel González Silvestre</cp:lastModifiedBy>
  <cp:lastPrinted>2021-10-09T19:42:35Z</cp:lastPrinted>
  <dcterms:created xsi:type="dcterms:W3CDTF">2021-10-08T20:19:46Z</dcterms:created>
  <dcterms:modified xsi:type="dcterms:W3CDTF">2021-12-14T15:52:12Z</dcterms:modified>
</cp:coreProperties>
</file>